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2"/>
  </bookViews>
  <sheets>
    <sheet name="Conto economico" sheetId="1" r:id="rId1"/>
    <sheet name="PFN" sheetId="2" r:id="rId2"/>
    <sheet name="GAS" sheetId="3" r:id="rId3"/>
    <sheet name="Electrico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<sst xmlns="http://schemas.openxmlformats.org/spreadsheetml/2006/main" count="177" uniqueCount="92">
  <si>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</si>
  <si>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</si>
  <si>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</si>
  <si>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</si>
  <si>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</si>
  <si>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</si>
  <si>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</si>
  <si>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</si>
  <si>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</si>
  <si>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</si>
  <si>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</si>
  <si>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</si>
  <si>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</si>
  <si>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</si>
  <si>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</si>
  <si>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</si>
  <si>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</si>
  <si>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31 Dic 2006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</si>
  <si>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</si>
  <si>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</si>
  <si>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</si>
  <si>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</si>
  <si>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</si>
  <si>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</si>
  <si>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</si>
  <si>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</si>
  <si>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</si>
  <si>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</si>
  <si>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</si>
  <si>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</si>
  <si>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</si>
  <si>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</si>
  <si>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</si>
  <si>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</si>
  <si>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</si>
  <si>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</si>
  <si>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</si>
  <si>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</si>
  <si>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</si>
  <si>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</si>
  <si>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</si>
  <si>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</si>
  <si>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</si>
  <si>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</si>
  <si>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</si>
  <si>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</si>
  <si>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</si>
  <si>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</si>
  <si>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</si>
  <si>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</si>
  <si>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</si>
  <si>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</si>
  <si>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Volumi calore distribuiti (Gwht)</t>
  </si>
  <si>
    <t>Illuminazione pubblica</t>
  </si>
  <si>
    <t>Punti luce (migliaia)</t>
  </si>
  <si>
    <t>Comuni serviti</t>
  </si>
  <si>
    <t>PFN (euro milioni)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</si>
  <si>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</si>
  <si>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</si>
  <si>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</si>
  <si>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</si>
  <si>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</si>
  <si>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</si>
  <si>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Attività/(Passività) finanziarie correnti da strumenti derivati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</si>
  <si>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</si>
  <si>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</si>
  <si>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</si>
  <si>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</si>
  <si>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</si>
  <si>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</si>
  <si>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</si>
  <si>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</si>
  <si>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</si>
  <si>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Attività/(Passività) finanziarie non correnti da strumenti derivati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</si>
  <si>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</si>
  <si>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</si>
  <si>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</si>
  <si>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</si>
  <si>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g</t>
  </si>
  <si>
    <t>Indebitamento finanziario non corrente</t>
  </si>
  <si>
    <t>Indebitamento finanziario non corrente netto</t>
  </si>
  <si>
    <t>h=e+f+g</t>
  </si>
  <si>
    <t>Indebitamento finanziario netto</t>
  </si>
  <si>
    <t>i=d+h</t>
  </si>
  <si>
    <t>-7,5 p.p.</t>
  </si>
  <si>
    <t>31/09/2006</t>
  </si>
  <si>
    <t>31/09/2007</t>
  </si>
  <si>
    <t>+3,3 p.p.</t>
  </si>
  <si>
    <t>+2,5 p.p.</t>
  </si>
  <si>
    <t>+1,5 p.p.</t>
  </si>
  <si>
    <t>+0,1 p.p.</t>
  </si>
  <si>
    <t>30 Set  2007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</si>
</sst>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dd\-mmm\-yyyy"/>
    <numFmt numFmtId="167" formatCode="[$-410]d\-mmm\-yy;@"/>
    <numFmt numFmtId="168" formatCode="#,##0.000;\-#,##0.000"/>
    <numFmt numFmtId="169" formatCode="[$-410]d\-mmm\-yyyy;@"/>
    <numFmt numFmtId="170" formatCode="#,##0;\(#,##0\)"/>
    <numFmt numFmtId="171" formatCode="_-* #,##0_-;\-* #,##0_-;_-* &quot;-&quot;??_-;_-@_-"/>
    <numFmt numFmtId="172" formatCode="_-* #,##0.0_-;\-* #,##0.0_-;_-* &quot;-&quot;??_-;_-@_-"/>
    <numFmt numFmtId="173" formatCode="_-* #,##0.0_-;\-* #,##0.0_-;_-* &quot;-&quot;?_-;_-@_-"/>
    <numFmt numFmtId="174" formatCode="0.0%"/>
    <numFmt numFmtId="175" formatCode="\+0.0%;\(0.0%\)"/>
    <numFmt numFmtId="176" formatCode="\+#,##0.0;\(#,##0.0\)"/>
    <numFmt numFmtId="177" formatCode="0.0"/>
  </numFmts>
  <fonts count="1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66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67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15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2" fontId="4" fillId="0" borderId="0" xfId="15" applyNumberFormat="1" applyFont="1" applyFill="1" applyAlignment="1" applyProtection="1">
      <alignment horizontal="right" vertical="center"/>
      <protection hidden="1"/>
    </xf>
    <xf numFmtId="172" fontId="1" fillId="0" borderId="0" xfId="15" applyNumberFormat="1" applyFill="1" applyBorder="1" applyAlignment="1" applyProtection="1">
      <alignment vertical="center"/>
      <protection locked="0"/>
    </xf>
    <xf numFmtId="172" fontId="2" fillId="0" borderId="1" xfId="15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2" fontId="2" fillId="0" borderId="1" xfId="15" applyNumberFormat="1" applyFont="1" applyFill="1" applyBorder="1" applyAlignment="1" applyProtection="1">
      <alignment horizontal="right" vertical="center"/>
      <protection hidden="1"/>
    </xf>
    <xf numFmtId="172" fontId="5" fillId="0" borderId="1" xfId="15" applyNumberFormat="1" applyFont="1" applyFill="1" applyBorder="1" applyAlignment="1" applyProtection="1">
      <alignment vertical="center"/>
      <protection locked="0"/>
    </xf>
    <xf numFmtId="37" fontId="2" fillId="0" borderId="1" xfId="17" applyFont="1" applyFill="1" applyBorder="1" applyAlignment="1" applyProtection="1">
      <alignment vertical="center"/>
      <protection hidden="1"/>
    </xf>
    <xf numFmtId="172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2" fontId="2" fillId="0" borderId="0" xfId="15" applyNumberFormat="1" applyFont="1" applyBorder="1" applyAlignment="1" applyProtection="1">
      <alignment vertical="center"/>
      <protection hidden="1"/>
    </xf>
    <xf numFmtId="172" fontId="4" fillId="0" borderId="0" xfId="15" applyNumberFormat="1" applyFont="1" applyBorder="1" applyAlignment="1" applyProtection="1">
      <alignment vertical="center"/>
      <protection hidden="1"/>
    </xf>
    <xf numFmtId="174" fontId="7" fillId="0" borderId="0" xfId="18" applyNumberFormat="1" applyFont="1" applyBorder="1" applyAlignment="1">
      <alignment wrapText="1"/>
    </xf>
    <xf numFmtId="174" fontId="7" fillId="0" borderId="7" xfId="18" applyNumberFormat="1" applyFont="1" applyBorder="1" applyAlignment="1">
      <alignment wrapText="1"/>
    </xf>
    <xf numFmtId="175" fontId="7" fillId="0" borderId="5" xfId="18" applyNumberFormat="1" applyFont="1" applyBorder="1" applyAlignment="1">
      <alignment wrapText="1"/>
    </xf>
    <xf numFmtId="175" fontId="7" fillId="0" borderId="8" xfId="18" applyNumberFormat="1" applyFont="1" applyBorder="1" applyAlignment="1">
      <alignment wrapText="1"/>
    </xf>
    <xf numFmtId="176" fontId="7" fillId="0" borderId="0" xfId="0" applyNumberFormat="1" applyFont="1" applyBorder="1" applyAlignment="1">
      <alignment wrapText="1"/>
    </xf>
    <xf numFmtId="176" fontId="7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6" fillId="0" borderId="7" xfId="18" applyNumberFormat="1" applyFont="1" applyBorder="1" applyAlignment="1">
      <alignment wrapText="1"/>
    </xf>
    <xf numFmtId="176" fontId="6" fillId="0" borderId="7" xfId="0" applyNumberFormat="1" applyFont="1" applyBorder="1" applyAlignment="1">
      <alignment wrapText="1"/>
    </xf>
    <xf numFmtId="175" fontId="6" fillId="0" borderId="8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174" fontId="6" fillId="0" borderId="0" xfId="18" applyNumberFormat="1" applyFont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5" fontId="6" fillId="0" borderId="5" xfId="18" applyNumberFormat="1" applyFont="1" applyBorder="1" applyAlignment="1">
      <alignment wrapText="1"/>
    </xf>
    <xf numFmtId="175" fontId="7" fillId="0" borderId="0" xfId="18" applyNumberFormat="1" applyFont="1" applyBorder="1" applyAlignment="1">
      <alignment wrapText="1"/>
    </xf>
    <xf numFmtId="0" fontId="7" fillId="0" borderId="7" xfId="0" applyFont="1" applyBorder="1" applyAlignment="1" quotePrefix="1">
      <alignment wrapText="1"/>
    </xf>
    <xf numFmtId="0" fontId="7" fillId="0" borderId="7" xfId="0" applyFont="1" applyBorder="1" applyAlignment="1" quotePrefix="1">
      <alignment horizontal="right" wrapText="1"/>
    </xf>
    <xf numFmtId="172" fontId="7" fillId="0" borderId="0" xfId="15" applyNumberFormat="1" applyFont="1" applyBorder="1" applyAlignment="1">
      <alignment wrapText="1"/>
    </xf>
    <xf numFmtId="177" fontId="6" fillId="0" borderId="7" xfId="0" applyNumberFormat="1" applyFont="1" applyBorder="1" applyAlignment="1">
      <alignment wrapText="1"/>
    </xf>
    <xf numFmtId="177" fontId="7" fillId="0" borderId="0" xfId="0" applyNumberFormat="1" applyFont="1" applyBorder="1" applyAlignment="1">
      <alignment wrapText="1"/>
    </xf>
    <xf numFmtId="177" fontId="7" fillId="0" borderId="7" xfId="0" applyNumberFormat="1" applyFont="1" applyBorder="1" applyAlignment="1">
      <alignment wrapText="1"/>
    </xf>
    <xf numFmtId="172" fontId="6" fillId="0" borderId="7" xfId="15" applyNumberFormat="1" applyFont="1" applyBorder="1" applyAlignment="1">
      <alignment wrapText="1"/>
    </xf>
    <xf numFmtId="167" fontId="3" fillId="3" borderId="1" xfId="17" applyNumberFormat="1" applyFont="1" applyFill="1" applyBorder="1" applyAlignment="1" applyProtection="1">
      <alignment horizontal="right" vertical="center" wrapText="1"/>
      <protection/>
    </xf>
    <xf numFmtId="37" fontId="10" fillId="0" borderId="0" xfId="17" applyFont="1" applyAlignment="1" applyProtection="1" quotePrefix="1">
      <alignment horizontal="left" wrapText="1"/>
      <protection hidden="1"/>
    </xf>
    <xf numFmtId="37" fontId="0" fillId="0" borderId="0" xfId="0" applyNumberFormat="1" applyAlignment="1">
      <alignment/>
    </xf>
    <xf numFmtId="0" fontId="6" fillId="3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77" fontId="6" fillId="0" borderId="0" xfId="0" applyNumberFormat="1" applyFont="1" applyBorder="1" applyAlignment="1">
      <alignment wrapText="1"/>
    </xf>
    <xf numFmtId="172" fontId="6" fillId="0" borderId="0" xfId="15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5"/>
  <sheetViews>
    <sheetView workbookViewId="0" topLeftCell="A1">
      <selection activeCell="E10" sqref="E10"/>
    </sheetView>
  </sheetViews>
  <sheetFormatPr defaultColWidth="9.140625" defaultRowHeight="12.75"/>
  <cols>
    <col min="2" max="2" width="50.7109375" style="0" customWidth="1"/>
  </cols>
  <sheetData>
    <row r="3" ht="25.5" customHeight="1"/>
    <row r="4" spans="2:4" ht="12.75">
      <c r="B4" s="1" t="s">
        <v>16</v>
      </c>
      <c r="C4" s="2"/>
      <c r="D4" s="2"/>
    </row>
    <row r="5" spans="2:4" ht="12.75">
      <c r="B5" s="3" t="s">
        <v>0</v>
      </c>
      <c r="C5" s="4">
        <v>38990</v>
      </c>
      <c r="D5" s="60">
        <v>39355</v>
      </c>
    </row>
    <row r="6" spans="2:4" ht="12.75">
      <c r="B6" s="5" t="s">
        <v>1</v>
      </c>
      <c r="C6" s="6">
        <v>1607092</v>
      </c>
      <c r="D6" s="6">
        <v>1956251</v>
      </c>
    </row>
    <row r="7" spans="2:4" ht="25.5">
      <c r="B7" s="5" t="s">
        <v>2</v>
      </c>
      <c r="C7" s="6">
        <v>4155</v>
      </c>
      <c r="D7" s="6">
        <v>-1042</v>
      </c>
    </row>
    <row r="8" spans="2:4" ht="12.75">
      <c r="B8" s="5" t="s">
        <v>3</v>
      </c>
      <c r="C8" s="6">
        <v>28028</v>
      </c>
      <c r="D8" s="6">
        <v>32529</v>
      </c>
    </row>
    <row r="9" spans="2:4" ht="12.75">
      <c r="B9" s="5" t="s">
        <v>4</v>
      </c>
      <c r="C9" s="7">
        <v>-795206</v>
      </c>
      <c r="D9" s="7">
        <v>-1073692</v>
      </c>
    </row>
    <row r="10" spans="2:4" ht="12.75">
      <c r="B10" s="61" t="s">
        <v>5</v>
      </c>
      <c r="D10" s="6"/>
    </row>
    <row r="11" spans="2:4" ht="12.75">
      <c r="B11" s="5" t="s">
        <v>6</v>
      </c>
      <c r="C11" s="6">
        <v>-430249</v>
      </c>
      <c r="D11" s="6">
        <v>-509900</v>
      </c>
    </row>
    <row r="12" spans="2:4" ht="12.75">
      <c r="B12" s="5" t="s">
        <v>7</v>
      </c>
      <c r="C12" s="6">
        <v>-208555</v>
      </c>
      <c r="D12" s="6">
        <v>-222773</v>
      </c>
    </row>
    <row r="13" spans="2:4" ht="12.75">
      <c r="B13" s="5" t="s">
        <v>8</v>
      </c>
      <c r="C13" s="6">
        <v>-133638</v>
      </c>
      <c r="D13" s="6">
        <v>-145028</v>
      </c>
    </row>
    <row r="14" spans="2:4" ht="12.75">
      <c r="B14" s="5" t="s">
        <v>9</v>
      </c>
      <c r="C14" s="6">
        <v>-23307</v>
      </c>
      <c r="D14" s="6">
        <v>-36516</v>
      </c>
    </row>
    <row r="15" spans="2:4" ht="12.75">
      <c r="B15" s="5" t="s">
        <v>10</v>
      </c>
      <c r="C15" s="6">
        <v>107783</v>
      </c>
      <c r="D15" s="6">
        <v>154315</v>
      </c>
    </row>
    <row r="16" spans="2:4" ht="12.75">
      <c r="B16" s="5"/>
      <c r="C16" s="7"/>
      <c r="D16" s="7"/>
    </row>
    <row r="17" spans="2:4" ht="12.75">
      <c r="B17" s="8" t="s">
        <v>11</v>
      </c>
      <c r="C17" s="9">
        <f>SUM(C6:C15)</f>
        <v>156103</v>
      </c>
      <c r="D17" s="9">
        <f>SUM(D6:D15)</f>
        <v>154144</v>
      </c>
    </row>
    <row r="18" spans="2:4" ht="12.75">
      <c r="B18" s="5"/>
      <c r="C18" s="10"/>
      <c r="D18" s="10"/>
    </row>
    <row r="19" spans="2:4" ht="12.75">
      <c r="B19" s="5" t="s">
        <v>12</v>
      </c>
      <c r="C19" s="6">
        <v>2084</v>
      </c>
      <c r="D19" s="11">
        <v>3129</v>
      </c>
    </row>
    <row r="20" spans="2:4" ht="12.75">
      <c r="B20" s="5" t="s">
        <v>13</v>
      </c>
      <c r="C20" s="6">
        <v>24384</v>
      </c>
      <c r="D20" s="11">
        <v>13734</v>
      </c>
    </row>
    <row r="21" spans="2:4" ht="12.75">
      <c r="B21" s="5" t="s">
        <v>14</v>
      </c>
      <c r="C21" s="6">
        <v>-64579</v>
      </c>
      <c r="D21" s="11">
        <v>-72518</v>
      </c>
    </row>
    <row r="22" spans="2:4" ht="12.75">
      <c r="B22" s="5"/>
      <c r="C22" s="7"/>
      <c r="D22" s="7"/>
    </row>
    <row r="23" spans="2:4" ht="12.75">
      <c r="B23" s="8" t="s">
        <v>15</v>
      </c>
      <c r="C23" s="9">
        <f>SUM(C17:C21)</f>
        <v>117992</v>
      </c>
      <c r="D23" s="9">
        <f>SUM(D17:D21)</f>
        <v>98489</v>
      </c>
    </row>
    <row r="24" spans="2:4" ht="12.75">
      <c r="B24" s="8"/>
      <c r="C24" s="10"/>
      <c r="D24" s="10"/>
    </row>
    <row r="25" ht="12.75">
      <c r="C25" s="6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10">
      <selection activeCell="E5" sqref="E5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56</v>
      </c>
      <c r="C5" s="2" t="s">
        <v>17</v>
      </c>
      <c r="D5" s="2" t="s">
        <v>91</v>
      </c>
    </row>
    <row r="6" spans="1:4" ht="12.75">
      <c r="A6" t="s">
        <v>57</v>
      </c>
      <c r="B6" s="28" t="s">
        <v>58</v>
      </c>
      <c r="C6" s="26">
        <v>213.6</v>
      </c>
      <c r="D6" s="32">
        <v>118.9</v>
      </c>
    </row>
    <row r="7" spans="2:4" ht="12.75">
      <c r="B7" s="13"/>
      <c r="C7" s="25"/>
      <c r="D7" s="24"/>
    </row>
    <row r="8" spans="1:4" s="27" customFormat="1" ht="12.75">
      <c r="A8" s="33" t="s">
        <v>66</v>
      </c>
      <c r="B8" s="31" t="s">
        <v>59</v>
      </c>
      <c r="C8" s="30">
        <v>12.8</v>
      </c>
      <c r="D8" s="29">
        <v>8.9</v>
      </c>
    </row>
    <row r="9" spans="2:4" ht="12.75">
      <c r="B9" s="13"/>
      <c r="C9" s="25"/>
      <c r="D9" s="24"/>
    </row>
    <row r="10" spans="2:4" ht="12.75">
      <c r="B10" s="13" t="s">
        <v>60</v>
      </c>
      <c r="C10" s="25">
        <v>-312.4</v>
      </c>
      <c r="D10" s="24">
        <v>-94</v>
      </c>
    </row>
    <row r="11" spans="2:4" ht="12.75">
      <c r="B11" s="13" t="s">
        <v>61</v>
      </c>
      <c r="C11" s="25">
        <v>-109.4</v>
      </c>
      <c r="D11" s="24">
        <v>-45.1</v>
      </c>
    </row>
    <row r="12" spans="2:4" ht="12.75">
      <c r="B12" s="13" t="s">
        <v>62</v>
      </c>
      <c r="C12" s="25">
        <v>-17.3</v>
      </c>
      <c r="D12" s="24">
        <v>-23.8</v>
      </c>
    </row>
    <row r="13" spans="2:4" ht="12.75">
      <c r="B13" s="13" t="s">
        <v>63</v>
      </c>
      <c r="C13" s="25">
        <v>-2.3</v>
      </c>
      <c r="D13" s="24">
        <v>1.7</v>
      </c>
    </row>
    <row r="14" spans="2:4" ht="12.75">
      <c r="B14" s="13" t="s">
        <v>64</v>
      </c>
      <c r="C14" s="25">
        <v>-9.5</v>
      </c>
      <c r="D14" s="24">
        <v>-4.1</v>
      </c>
    </row>
    <row r="15" spans="1:4" ht="12.75">
      <c r="A15" t="s">
        <v>67</v>
      </c>
      <c r="B15" s="28" t="s">
        <v>65</v>
      </c>
      <c r="C15" s="30">
        <f>SUM(C10:C14)</f>
        <v>-450.9</v>
      </c>
      <c r="D15" s="30">
        <f>SUM(D10:D14)</f>
        <v>-165.3</v>
      </c>
    </row>
    <row r="16" spans="2:4" ht="12.75">
      <c r="B16" s="13"/>
      <c r="C16" s="25"/>
      <c r="D16" s="24"/>
    </row>
    <row r="17" spans="1:4" ht="12.75">
      <c r="A17" t="s">
        <v>68</v>
      </c>
      <c r="B17" s="28" t="s">
        <v>69</v>
      </c>
      <c r="C17" s="29">
        <f>+C15+C8+C6</f>
        <v>-224.49999999999997</v>
      </c>
      <c r="D17" s="29">
        <f>+D15+D8+D6</f>
        <v>-37.5</v>
      </c>
    </row>
    <row r="18" spans="2:4" ht="12.75">
      <c r="B18" s="12"/>
      <c r="C18" s="25"/>
      <c r="D18" s="24"/>
    </row>
    <row r="19" spans="1:4" ht="12.75">
      <c r="A19" t="s">
        <v>70</v>
      </c>
      <c r="B19" s="28" t="s">
        <v>71</v>
      </c>
      <c r="C19" s="30">
        <v>19.2</v>
      </c>
      <c r="D19" s="29">
        <v>5.5</v>
      </c>
    </row>
    <row r="20" spans="2:4" ht="12.75">
      <c r="B20" s="13"/>
      <c r="C20" s="25"/>
      <c r="D20" s="24"/>
    </row>
    <row r="21" spans="1:4" ht="12.75">
      <c r="A21" t="s">
        <v>72</v>
      </c>
      <c r="B21" s="28" t="s">
        <v>73</v>
      </c>
      <c r="C21" s="30">
        <v>0</v>
      </c>
      <c r="D21" s="29">
        <v>8.9</v>
      </c>
    </row>
    <row r="22" spans="2:4" ht="12.75">
      <c r="B22" s="13"/>
      <c r="C22" s="25"/>
      <c r="D22" s="24"/>
    </row>
    <row r="23" spans="2:4" ht="12.75">
      <c r="B23" s="13" t="s">
        <v>74</v>
      </c>
      <c r="C23" s="25">
        <v>-410</v>
      </c>
      <c r="D23" s="24">
        <v>-576.7</v>
      </c>
    </row>
    <row r="24" spans="2:4" ht="12.75">
      <c r="B24" s="13" t="s">
        <v>75</v>
      </c>
      <c r="C24" s="25">
        <v>-497.6</v>
      </c>
      <c r="D24" s="24">
        <v>-797.7</v>
      </c>
    </row>
    <row r="25" spans="2:4" ht="12.75">
      <c r="B25" s="13" t="s">
        <v>76</v>
      </c>
      <c r="C25" s="25">
        <v>-29.4</v>
      </c>
      <c r="D25" s="24">
        <v>-25.4</v>
      </c>
    </row>
    <row r="26" spans="2:4" ht="12.75">
      <c r="B26" s="34" t="s">
        <v>77</v>
      </c>
      <c r="C26" s="36">
        <v>-31</v>
      </c>
      <c r="D26" s="36">
        <v>-16.6</v>
      </c>
    </row>
    <row r="27" spans="1:4" ht="12.75">
      <c r="A27" t="s">
        <v>78</v>
      </c>
      <c r="B27" s="28" t="s">
        <v>79</v>
      </c>
      <c r="C27" s="30">
        <f>SUM(C23:C26)</f>
        <v>-968</v>
      </c>
      <c r="D27" s="30">
        <f>SUM(D23:D26)</f>
        <v>-1416.4</v>
      </c>
    </row>
    <row r="28" spans="2:4" ht="12.75">
      <c r="B28" s="34"/>
      <c r="C28" s="35"/>
      <c r="D28" s="35"/>
    </row>
    <row r="29" spans="1:4" ht="12.75">
      <c r="A29" t="s">
        <v>81</v>
      </c>
      <c r="B29" s="28" t="s">
        <v>80</v>
      </c>
      <c r="C29" s="30">
        <f>+C27+C21+C19</f>
        <v>-948.8</v>
      </c>
      <c r="D29" s="30">
        <f>+D27+D21+D19</f>
        <v>-1402</v>
      </c>
    </row>
    <row r="30" spans="2:4" ht="12.75">
      <c r="B30" s="34"/>
      <c r="C30" s="35"/>
      <c r="D30" s="35"/>
    </row>
    <row r="31" spans="1:4" ht="12.75">
      <c r="A31" t="s">
        <v>83</v>
      </c>
      <c r="B31" s="28" t="s">
        <v>82</v>
      </c>
      <c r="C31" s="29">
        <f>+C29+C17</f>
        <v>-1173.3</v>
      </c>
      <c r="D31" s="29">
        <f>+D29+D17</f>
        <v>-1439.5</v>
      </c>
    </row>
    <row r="32" spans="2:4" ht="12.75">
      <c r="B32" s="34"/>
      <c r="C32" s="35"/>
      <c r="D32" s="35"/>
    </row>
    <row r="33" spans="2:4" ht="12.75">
      <c r="B33" s="34"/>
      <c r="C33" s="35"/>
      <c r="D33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7.421875" style="0" bestFit="1" customWidth="1"/>
    <col min="6" max="7" width="10.00390625" style="0" bestFit="1" customWidth="1"/>
  </cols>
  <sheetData>
    <row r="5" spans="1:7" ht="12.75">
      <c r="A5" s="63" t="s">
        <v>28</v>
      </c>
      <c r="B5" s="14" t="s">
        <v>85</v>
      </c>
      <c r="C5" s="14" t="s">
        <v>24</v>
      </c>
      <c r="D5" s="14" t="s">
        <v>86</v>
      </c>
      <c r="E5" s="22" t="s">
        <v>24</v>
      </c>
      <c r="F5" s="22" t="s">
        <v>19</v>
      </c>
      <c r="G5" s="16" t="s">
        <v>20</v>
      </c>
    </row>
    <row r="6" spans="1:7" s="47" customFormat="1" ht="12.75">
      <c r="A6" s="64" t="s">
        <v>25</v>
      </c>
      <c r="B6" s="48">
        <v>649.6</v>
      </c>
      <c r="C6" s="49">
        <f>+B6/B$6</f>
        <v>1</v>
      </c>
      <c r="D6" s="48">
        <v>571.28</v>
      </c>
      <c r="E6" s="49">
        <f>+D6/D$6</f>
        <v>1</v>
      </c>
      <c r="F6" s="50">
        <f>+D6-B6</f>
        <v>-78.32000000000005</v>
      </c>
      <c r="G6" s="51">
        <f>+F6/B6</f>
        <v>-0.12056650246305425</v>
      </c>
    </row>
    <row r="7" spans="1:7" ht="12.75">
      <c r="A7" s="65" t="s">
        <v>26</v>
      </c>
      <c r="B7" s="41">
        <v>-562.3</v>
      </c>
      <c r="C7" s="52">
        <f>+B7/B$6</f>
        <v>-0.86560960591133</v>
      </c>
      <c r="D7" s="41">
        <v>-512.74</v>
      </c>
      <c r="E7" s="52">
        <f>+D7/D$6</f>
        <v>-0.897528357372917</v>
      </c>
      <c r="F7" s="41">
        <f>+D7-B7</f>
        <v>49.559999999999945</v>
      </c>
      <c r="G7" s="39">
        <f>+F7/B7</f>
        <v>-0.08813800462386617</v>
      </c>
    </row>
    <row r="8" spans="1:7" ht="12.75">
      <c r="A8" s="65" t="s">
        <v>7</v>
      </c>
      <c r="B8" s="41">
        <v>-31.6</v>
      </c>
      <c r="C8" s="52">
        <f>+B8/B$6</f>
        <v>-0.04864532019704434</v>
      </c>
      <c r="D8" s="41">
        <v>-26.25</v>
      </c>
      <c r="E8" s="52">
        <f>+D8/D$6</f>
        <v>-0.04594944685618261</v>
      </c>
      <c r="F8" s="41">
        <f>+D8-B8</f>
        <v>5.350000000000001</v>
      </c>
      <c r="G8" s="39">
        <f>+F8/B8</f>
        <v>-0.16930379746835447</v>
      </c>
    </row>
    <row r="9" spans="1:7" ht="12.75">
      <c r="A9" s="65" t="s">
        <v>10</v>
      </c>
      <c r="B9" s="18">
        <v>15.8</v>
      </c>
      <c r="C9" s="37">
        <f>+B9/B$6</f>
        <v>0.02432266009852217</v>
      </c>
      <c r="D9" s="55">
        <v>19.14</v>
      </c>
      <c r="E9" s="37">
        <f>+D9/D$6</f>
        <v>0.033503710964850865</v>
      </c>
      <c r="F9" s="41">
        <f>+D9-B9</f>
        <v>3.34</v>
      </c>
      <c r="G9" s="39">
        <f>+F9/B9</f>
        <v>0.21139240506329113</v>
      </c>
    </row>
    <row r="10" spans="1:7" s="47" customFormat="1" ht="12.75">
      <c r="A10" s="66" t="s">
        <v>27</v>
      </c>
      <c r="B10" s="43">
        <f>SUM(B6:B9)</f>
        <v>71.50000000000007</v>
      </c>
      <c r="C10" s="44">
        <f>+B10/B$6</f>
        <v>0.1100677339901479</v>
      </c>
      <c r="D10" s="56">
        <f>SUM(D6:D9)</f>
        <v>51.429999999999964</v>
      </c>
      <c r="E10" s="44">
        <f>+D10/D$6</f>
        <v>0.09002590673575124</v>
      </c>
      <c r="F10" s="45">
        <f>+D10-B10</f>
        <v>-20.070000000000107</v>
      </c>
      <c r="G10" s="46">
        <f>+F10/B10</f>
        <v>-0.28069930069930193</v>
      </c>
    </row>
    <row r="11" ht="12.75">
      <c r="A11" s="67"/>
    </row>
    <row r="12" spans="1:5" ht="25.5">
      <c r="A12" s="63" t="s">
        <v>18</v>
      </c>
      <c r="B12" s="14" t="str">
        <f>+B5</f>
        <v>31/09/2006</v>
      </c>
      <c r="C12" s="14" t="str">
        <f>+D5</f>
        <v>31/09/2007</v>
      </c>
      <c r="D12" s="22" t="s">
        <v>19</v>
      </c>
      <c r="E12" s="15" t="s">
        <v>20</v>
      </c>
    </row>
    <row r="13" spans="1:5" ht="12.75">
      <c r="A13" s="65" t="s">
        <v>21</v>
      </c>
      <c r="B13" s="18">
        <v>1540.8</v>
      </c>
      <c r="C13" s="18">
        <v>1317.6</v>
      </c>
      <c r="D13" s="41">
        <f>+C13-B13</f>
        <v>-223.20000000000005</v>
      </c>
      <c r="E13" s="39">
        <f>+D13/B13</f>
        <v>-0.1448598130841122</v>
      </c>
    </row>
    <row r="14" spans="1:5" ht="12.75">
      <c r="A14" s="65" t="s">
        <v>22</v>
      </c>
      <c r="B14" s="18">
        <v>1660.5</v>
      </c>
      <c r="C14" s="18">
        <v>1525.1</v>
      </c>
      <c r="D14" s="41">
        <f>+C14-B14</f>
        <v>-135.4000000000001</v>
      </c>
      <c r="E14" s="39">
        <f>+D14/B14</f>
        <v>-0.08154170430593201</v>
      </c>
    </row>
    <row r="15" spans="1:5" ht="12.75">
      <c r="A15" s="68" t="s">
        <v>23</v>
      </c>
      <c r="B15" s="21">
        <v>157.9</v>
      </c>
      <c r="C15" s="21">
        <v>226</v>
      </c>
      <c r="D15" s="42">
        <f>+C15-B15</f>
        <v>68.1</v>
      </c>
      <c r="E15" s="40">
        <f>+D15/B15</f>
        <v>0.43128562381253954</v>
      </c>
    </row>
    <row r="16" ht="12.75">
      <c r="A16" s="67"/>
    </row>
    <row r="17" spans="1:5" ht="16.5" customHeight="1">
      <c r="A17" s="63" t="s">
        <v>29</v>
      </c>
      <c r="B17" s="14" t="str">
        <f>+B12</f>
        <v>31/09/2006</v>
      </c>
      <c r="C17" s="14" t="str">
        <f>+C12</f>
        <v>31/09/2007</v>
      </c>
      <c r="D17" s="22" t="s">
        <v>19</v>
      </c>
      <c r="E17" s="15" t="s">
        <v>20</v>
      </c>
    </row>
    <row r="18" spans="1:5" ht="12.75">
      <c r="A18" s="65" t="s">
        <v>30</v>
      </c>
      <c r="B18" s="18">
        <f>+B10</f>
        <v>71.50000000000007</v>
      </c>
      <c r="C18" s="55">
        <f>+D10</f>
        <v>51.429999999999964</v>
      </c>
      <c r="D18" s="41">
        <f>+C18-B18</f>
        <v>-20.070000000000107</v>
      </c>
      <c r="E18" s="39">
        <f>+D18/B18</f>
        <v>-0.28069930069930193</v>
      </c>
    </row>
    <row r="19" spans="1:5" ht="12.75">
      <c r="A19" s="65" t="s">
        <v>31</v>
      </c>
      <c r="B19" s="18">
        <v>289.7</v>
      </c>
      <c r="C19" s="18">
        <v>299.2</v>
      </c>
      <c r="D19" s="41">
        <f>+C19-B19</f>
        <v>9.5</v>
      </c>
      <c r="E19" s="39">
        <f>+D19/B19</f>
        <v>0.032792544011045914</v>
      </c>
    </row>
    <row r="20" spans="1:5" ht="12.75">
      <c r="A20" s="68" t="s">
        <v>32</v>
      </c>
      <c r="B20" s="38">
        <f>+B18/B19</f>
        <v>0.24680704176734578</v>
      </c>
      <c r="C20" s="38">
        <f>+C18/C19</f>
        <v>0.1718917112299464</v>
      </c>
      <c r="D20" s="54" t="s">
        <v>84</v>
      </c>
      <c r="E20" s="23"/>
    </row>
    <row r="21" ht="12.75">
      <c r="A21" s="67"/>
    </row>
    <row r="22" ht="12.75">
      <c r="A22" s="67"/>
    </row>
    <row r="23" ht="12.75">
      <c r="A23" s="6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D19" sqref="D19"/>
    </sheetView>
  </sheetViews>
  <sheetFormatPr defaultColWidth="9.140625" defaultRowHeight="12.75"/>
  <cols>
    <col min="1" max="1" width="41.00390625" style="0" customWidth="1"/>
    <col min="2" max="4" width="10.14062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4" ht="12.75">
      <c r="A4" s="67"/>
    </row>
    <row r="5" spans="1:7" ht="12.75">
      <c r="A5" s="63" t="s">
        <v>28</v>
      </c>
      <c r="B5" s="14" t="str">
        <f>+GAS!B5</f>
        <v>31/09/2006</v>
      </c>
      <c r="C5" s="14" t="s">
        <v>24</v>
      </c>
      <c r="D5" s="14" t="str">
        <f>+GAS!D5</f>
        <v>31/09/2007</v>
      </c>
      <c r="E5" s="22" t="s">
        <v>24</v>
      </c>
      <c r="F5" s="22" t="s">
        <v>19</v>
      </c>
      <c r="G5" s="16" t="s">
        <v>20</v>
      </c>
    </row>
    <row r="6" spans="1:7" ht="12.75">
      <c r="A6" s="64" t="s">
        <v>25</v>
      </c>
      <c r="B6" s="48">
        <v>289.7</v>
      </c>
      <c r="C6" s="49">
        <f>+B6/B$6</f>
        <v>1</v>
      </c>
      <c r="D6" s="48">
        <v>678.5</v>
      </c>
      <c r="E6" s="49">
        <f>+D6/D$6</f>
        <v>1</v>
      </c>
      <c r="F6" s="50">
        <f>+D6-B6</f>
        <v>388.8</v>
      </c>
      <c r="G6" s="51">
        <f>+F6/B6</f>
        <v>1.342078011736279</v>
      </c>
    </row>
    <row r="7" spans="1:7" ht="12.75">
      <c r="A7" s="65" t="s">
        <v>26</v>
      </c>
      <c r="B7" s="41">
        <v>-268</v>
      </c>
      <c r="C7" s="52">
        <f>+B7/B$6</f>
        <v>-0.9250949257852952</v>
      </c>
      <c r="D7" s="41">
        <v>-647.63</v>
      </c>
      <c r="E7" s="52">
        <f>+D7/D$6</f>
        <v>-0.9545025792188652</v>
      </c>
      <c r="F7" s="41">
        <f>+D7-B7</f>
        <v>-379.63</v>
      </c>
      <c r="G7" s="39">
        <f>+F7/B7</f>
        <v>1.4165298507462687</v>
      </c>
    </row>
    <row r="8" spans="1:7" ht="12.75">
      <c r="A8" s="65" t="s">
        <v>7</v>
      </c>
      <c r="B8" s="41">
        <v>-10.3</v>
      </c>
      <c r="C8" s="52">
        <f>+B8/B$6</f>
        <v>-0.03555402140144978</v>
      </c>
      <c r="D8" s="41">
        <v>-14.75</v>
      </c>
      <c r="E8" s="52">
        <f>+D8/D$6</f>
        <v>-0.021739130434782608</v>
      </c>
      <c r="F8" s="41">
        <f>+D8-B8</f>
        <v>-4.449999999999999</v>
      </c>
      <c r="G8" s="39">
        <f>+F8/B8</f>
        <v>0.43203883495145623</v>
      </c>
    </row>
    <row r="9" spans="1:7" ht="12.75">
      <c r="A9" s="65" t="s">
        <v>10</v>
      </c>
      <c r="B9" s="18">
        <v>6.4</v>
      </c>
      <c r="C9" s="37">
        <f>+B9/B$6</f>
        <v>0.02209181912323093</v>
      </c>
      <c r="D9" s="55">
        <v>12.13</v>
      </c>
      <c r="E9" s="37">
        <f>+D9/D$6</f>
        <v>0.017877671333824615</v>
      </c>
      <c r="F9" s="41">
        <f>+D9-B9</f>
        <v>5.73</v>
      </c>
      <c r="G9" s="39">
        <f>+F9/B9</f>
        <v>0.8953125000000001</v>
      </c>
    </row>
    <row r="10" spans="1:7" ht="12.75">
      <c r="A10" s="66" t="s">
        <v>27</v>
      </c>
      <c r="B10" s="43">
        <f>SUM(B6:B9)</f>
        <v>17.79999999999999</v>
      </c>
      <c r="C10" s="44">
        <f>+B10/B$6</f>
        <v>0.06144287193648599</v>
      </c>
      <c r="D10" s="56">
        <f>SUM(D6:D9)</f>
        <v>28.250000000000007</v>
      </c>
      <c r="E10" s="44">
        <f>+D10/D$6</f>
        <v>0.04163596168017687</v>
      </c>
      <c r="F10" s="45">
        <f>+D10-B10</f>
        <v>10.450000000000017</v>
      </c>
      <c r="G10" s="46">
        <f>+F10/B10</f>
        <v>0.5870786516853945</v>
      </c>
    </row>
    <row r="11" ht="12.75">
      <c r="A11" s="67"/>
    </row>
    <row r="12" spans="1:5" ht="12.75">
      <c r="A12" s="63" t="s">
        <v>18</v>
      </c>
      <c r="B12" s="14" t="str">
        <f>+B5</f>
        <v>31/09/2006</v>
      </c>
      <c r="C12" s="14" t="str">
        <f>+D5</f>
        <v>31/09/2007</v>
      </c>
      <c r="D12" s="22" t="s">
        <v>19</v>
      </c>
      <c r="E12" s="15" t="s">
        <v>20</v>
      </c>
    </row>
    <row r="13" spans="1:5" ht="12.75">
      <c r="A13" s="65" t="s">
        <v>33</v>
      </c>
      <c r="B13" s="18">
        <v>2265.5</v>
      </c>
      <c r="C13" s="18">
        <v>3257.4</v>
      </c>
      <c r="D13" s="18">
        <f>+C13-B13</f>
        <v>991.9000000000001</v>
      </c>
      <c r="E13" s="39">
        <f>+D13/B13</f>
        <v>0.43782829397484</v>
      </c>
    </row>
    <row r="14" spans="1:5" ht="12.75">
      <c r="A14" s="68" t="s">
        <v>34</v>
      </c>
      <c r="B14" s="21">
        <v>1321.5</v>
      </c>
      <c r="C14" s="21">
        <v>1680.7</v>
      </c>
      <c r="D14" s="21">
        <f>+C14-B14</f>
        <v>359.20000000000005</v>
      </c>
      <c r="E14" s="40">
        <f>+D14/B14</f>
        <v>0.27181233446840714</v>
      </c>
    </row>
    <row r="15" ht="12.75">
      <c r="A15" s="67"/>
    </row>
    <row r="16" spans="1:5" ht="12.75">
      <c r="A16" s="63" t="s">
        <v>29</v>
      </c>
      <c r="B16" s="14" t="str">
        <f>+B12</f>
        <v>31/09/2006</v>
      </c>
      <c r="C16" s="14" t="str">
        <f>+D5</f>
        <v>31/09/2007</v>
      </c>
      <c r="D16" s="22" t="s">
        <v>19</v>
      </c>
      <c r="E16" s="15" t="s">
        <v>20</v>
      </c>
    </row>
    <row r="17" spans="1:5" ht="12.75">
      <c r="A17" s="17" t="s">
        <v>30</v>
      </c>
      <c r="B17" s="18">
        <f>+B10</f>
        <v>17.79999999999999</v>
      </c>
      <c r="C17" s="57">
        <f>+D10</f>
        <v>28.250000000000007</v>
      </c>
      <c r="D17" s="41">
        <f>+C17-B17</f>
        <v>10.450000000000017</v>
      </c>
      <c r="E17" s="39">
        <f>+D17/B17</f>
        <v>0.5870786516853945</v>
      </c>
    </row>
    <row r="18" spans="1:5" ht="12.75">
      <c r="A18" s="17" t="s">
        <v>31</v>
      </c>
      <c r="B18" s="18">
        <f>+GAS!B19</f>
        <v>289.7</v>
      </c>
      <c r="C18" s="18">
        <f>+GAS!C19</f>
        <v>299.2</v>
      </c>
      <c r="D18" s="41">
        <f>+C18-B18</f>
        <v>9.5</v>
      </c>
      <c r="E18" s="39">
        <f>+D18/B18</f>
        <v>0.032792544011045914</v>
      </c>
    </row>
    <row r="19" spans="1:5" ht="12.75">
      <c r="A19" s="20" t="s">
        <v>32</v>
      </c>
      <c r="B19" s="38">
        <f>+B17/B18</f>
        <v>0.06144287193648599</v>
      </c>
      <c r="C19" s="38">
        <f>+C17/C18</f>
        <v>0.09441844919786099</v>
      </c>
      <c r="D19" s="53" t="s">
        <v>87</v>
      </c>
      <c r="E1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7">
      <selection activeCell="C15" sqref="C15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18" customHeight="1">
      <c r="A5" s="63" t="s">
        <v>28</v>
      </c>
      <c r="B5" s="14" t="str">
        <f>+Electrico!B5</f>
        <v>31/09/2006</v>
      </c>
      <c r="C5" s="14" t="s">
        <v>24</v>
      </c>
      <c r="D5" s="14" t="str">
        <f>+Electrico!D5</f>
        <v>31/09/2007</v>
      </c>
      <c r="E5" s="22" t="s">
        <v>24</v>
      </c>
      <c r="F5" s="22" t="s">
        <v>19</v>
      </c>
      <c r="G5" s="16" t="s">
        <v>20</v>
      </c>
    </row>
    <row r="6" spans="1:7" ht="12.75">
      <c r="A6" s="64" t="s">
        <v>25</v>
      </c>
      <c r="B6" s="71">
        <v>292</v>
      </c>
      <c r="C6" s="49">
        <f>+B6/B$6</f>
        <v>1</v>
      </c>
      <c r="D6" s="70">
        <v>309.668</v>
      </c>
      <c r="E6" s="49">
        <f>+D6/D$6</f>
        <v>1</v>
      </c>
      <c r="F6" s="50">
        <f>+D6-B6</f>
        <v>17.668000000000006</v>
      </c>
      <c r="G6" s="51">
        <f>+F6/B6</f>
        <v>0.060506849315068514</v>
      </c>
    </row>
    <row r="7" spans="1:7" ht="12.75">
      <c r="A7" s="65" t="s">
        <v>26</v>
      </c>
      <c r="B7" s="41">
        <v>-225.1</v>
      </c>
      <c r="C7" s="52">
        <f>+B7/B$6</f>
        <v>-0.7708904109589041</v>
      </c>
      <c r="D7" s="41">
        <v>-252.49</v>
      </c>
      <c r="E7" s="52">
        <f>+D7/D$6</f>
        <v>-0.8153570921115517</v>
      </c>
      <c r="F7" s="41">
        <f>+D7-B7</f>
        <v>-27.390000000000015</v>
      </c>
      <c r="G7" s="39">
        <f>+F7/B7</f>
        <v>0.12167925366503783</v>
      </c>
    </row>
    <row r="8" spans="1:7" ht="12.75">
      <c r="A8" s="65" t="s">
        <v>7</v>
      </c>
      <c r="B8" s="41">
        <v>-59.3</v>
      </c>
      <c r="C8" s="52">
        <f>+B8/B$6</f>
        <v>-0.2030821917808219</v>
      </c>
      <c r="D8" s="41">
        <v>-68.44</v>
      </c>
      <c r="E8" s="52">
        <f>+D8/D$6</f>
        <v>-0.22101088908120956</v>
      </c>
      <c r="F8" s="41">
        <f>+D8-B8</f>
        <v>-9.14</v>
      </c>
      <c r="G8" s="39">
        <f>+F8/B8</f>
        <v>0.15413153456998316</v>
      </c>
    </row>
    <row r="9" spans="1:7" ht="12.75">
      <c r="A9" s="65" t="s">
        <v>10</v>
      </c>
      <c r="B9" s="18">
        <v>68.9</v>
      </c>
      <c r="C9" s="37">
        <f>+B9/B$6</f>
        <v>0.23595890410958906</v>
      </c>
      <c r="D9" s="55">
        <v>97.74</v>
      </c>
      <c r="E9" s="37">
        <f>+D9/D$6</f>
        <v>0.3156283503623235</v>
      </c>
      <c r="F9" s="41">
        <f>+D9-B9</f>
        <v>28.83999999999999</v>
      </c>
      <c r="G9" s="39">
        <f>+F9/B9</f>
        <v>0.4185776487663278</v>
      </c>
    </row>
    <row r="10" spans="1:7" ht="12.75">
      <c r="A10" s="66" t="s">
        <v>27</v>
      </c>
      <c r="B10" s="59">
        <f>SUM(B6:B9)</f>
        <v>76.50000000000001</v>
      </c>
      <c r="C10" s="44">
        <f>+B10/B$6</f>
        <v>0.26198630136986306</v>
      </c>
      <c r="D10" s="56">
        <f>SUM(D6:D9)</f>
        <v>86.478</v>
      </c>
      <c r="E10" s="44">
        <f>+D10/D$6</f>
        <v>0.2792603691695622</v>
      </c>
      <c r="F10" s="45">
        <f>+D10-B10</f>
        <v>9.97799999999998</v>
      </c>
      <c r="G10" s="46">
        <f>+F10/B10</f>
        <v>0.13043137254901932</v>
      </c>
    </row>
    <row r="11" spans="1:7" ht="12.75">
      <c r="A11" s="69"/>
      <c r="B11" s="18"/>
      <c r="C11" s="18"/>
      <c r="D11" s="18"/>
      <c r="E11" s="18"/>
      <c r="F11" s="18"/>
      <c r="G11" s="18"/>
    </row>
    <row r="12" spans="1:5" ht="12.75">
      <c r="A12" s="63" t="s">
        <v>18</v>
      </c>
      <c r="B12" s="14" t="str">
        <f>+B5</f>
        <v>31/09/2006</v>
      </c>
      <c r="C12" s="14" t="str">
        <f>+D5</f>
        <v>31/09/2007</v>
      </c>
      <c r="D12" s="22" t="s">
        <v>19</v>
      </c>
      <c r="E12" s="15" t="s">
        <v>20</v>
      </c>
    </row>
    <row r="13" spans="1:5" ht="12.75">
      <c r="A13" s="65" t="s">
        <v>22</v>
      </c>
      <c r="B13" s="18"/>
      <c r="C13" s="18"/>
      <c r="D13" s="18"/>
      <c r="E13" s="19"/>
    </row>
    <row r="14" spans="1:5" ht="12.75">
      <c r="A14" s="65" t="s">
        <v>35</v>
      </c>
      <c r="B14" s="18">
        <v>176.5</v>
      </c>
      <c r="C14" s="57">
        <v>190.4</v>
      </c>
      <c r="D14" s="41">
        <f>+C14-B14</f>
        <v>13.900000000000006</v>
      </c>
      <c r="E14" s="39">
        <f>+D14/B14</f>
        <v>0.07875354107648729</v>
      </c>
    </row>
    <row r="15" spans="1:5" ht="12.75">
      <c r="A15" s="65" t="s">
        <v>36</v>
      </c>
      <c r="B15" s="18">
        <v>153.6</v>
      </c>
      <c r="C15" s="57">
        <v>168.5</v>
      </c>
      <c r="D15" s="41">
        <f>+C15-B15</f>
        <v>14.900000000000006</v>
      </c>
      <c r="E15" s="39">
        <f>+D15/B15</f>
        <v>0.09700520833333337</v>
      </c>
    </row>
    <row r="16" spans="1:5" ht="12.75">
      <c r="A16" s="68" t="s">
        <v>37</v>
      </c>
      <c r="B16" s="21">
        <v>158.7</v>
      </c>
      <c r="C16" s="58">
        <v>163.2</v>
      </c>
      <c r="D16" s="42">
        <f>+C16-B16</f>
        <v>4.5</v>
      </c>
      <c r="E16" s="40">
        <f>+D16/B16</f>
        <v>0.028355387523629493</v>
      </c>
    </row>
    <row r="17" ht="12.75">
      <c r="A17" s="67"/>
    </row>
    <row r="18" spans="1:5" ht="12.75">
      <c r="A18" s="63" t="s">
        <v>29</v>
      </c>
      <c r="B18" s="14" t="str">
        <f>+B12</f>
        <v>31/09/2006</v>
      </c>
      <c r="C18" s="14" t="str">
        <f>+C12</f>
        <v>31/09/2007</v>
      </c>
      <c r="D18" s="22" t="s">
        <v>19</v>
      </c>
      <c r="E18" s="15" t="s">
        <v>20</v>
      </c>
    </row>
    <row r="19" spans="1:5" ht="12.75">
      <c r="A19" s="17" t="s">
        <v>30</v>
      </c>
      <c r="B19" s="55">
        <f>+B10</f>
        <v>76.50000000000001</v>
      </c>
      <c r="C19" s="55">
        <f>+D10</f>
        <v>86.478</v>
      </c>
      <c r="D19" s="41">
        <f>+C19-B19</f>
        <v>9.97799999999998</v>
      </c>
      <c r="E19" s="39">
        <f>+D19/B19</f>
        <v>0.13043137254901932</v>
      </c>
    </row>
    <row r="20" spans="1:5" ht="12.75">
      <c r="A20" s="17" t="s">
        <v>31</v>
      </c>
      <c r="B20" s="18">
        <f>+Electrico!B18</f>
        <v>289.7</v>
      </c>
      <c r="C20" s="18">
        <f>+Electrico!C18</f>
        <v>299.2</v>
      </c>
      <c r="D20" s="41">
        <f>+C20-B20</f>
        <v>9.5</v>
      </c>
      <c r="E20" s="39">
        <f>+D20/B20</f>
        <v>0.032792544011045914</v>
      </c>
    </row>
    <row r="21" spans="1:5" ht="12.75">
      <c r="A21" s="20" t="s">
        <v>32</v>
      </c>
      <c r="B21" s="38">
        <f>+B19/B20</f>
        <v>0.26406627545736977</v>
      </c>
      <c r="C21" s="38">
        <f>+C19/C20</f>
        <v>0.2890307486631016</v>
      </c>
      <c r="D21" s="53" t="s">
        <v>88</v>
      </c>
      <c r="E21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1">
      <selection activeCell="D30" sqref="D30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5" spans="1:7" ht="12.75">
      <c r="A5" s="63" t="s">
        <v>28</v>
      </c>
      <c r="B5" s="14" t="str">
        <f>+Idrico!B5</f>
        <v>31/09/2006</v>
      </c>
      <c r="C5" s="14" t="s">
        <v>24</v>
      </c>
      <c r="D5" s="14" t="str">
        <f>+Idrico!D5</f>
        <v>31/09/2007</v>
      </c>
      <c r="E5" s="22" t="s">
        <v>24</v>
      </c>
      <c r="F5" s="22" t="s">
        <v>19</v>
      </c>
      <c r="G5" s="16" t="s">
        <v>20</v>
      </c>
    </row>
    <row r="6" spans="1:7" ht="12.75">
      <c r="A6" s="64" t="s">
        <v>25</v>
      </c>
      <c r="B6" s="48">
        <v>387.7</v>
      </c>
      <c r="C6" s="49">
        <f>+B6/B$6</f>
        <v>1</v>
      </c>
      <c r="D6" s="48">
        <v>411.7</v>
      </c>
      <c r="E6" s="49">
        <f>+D6/D$6</f>
        <v>1</v>
      </c>
      <c r="F6" s="50">
        <f>+D6-B6</f>
        <v>24</v>
      </c>
      <c r="G6" s="51">
        <f>+F6/B6</f>
        <v>0.06190353366004643</v>
      </c>
    </row>
    <row r="7" spans="1:7" ht="12.75">
      <c r="A7" s="65" t="s">
        <v>26</v>
      </c>
      <c r="B7" s="41">
        <v>-195.3</v>
      </c>
      <c r="C7" s="52">
        <f>+B7/B$6</f>
        <v>-0.5037400051586278</v>
      </c>
      <c r="D7" s="41">
        <v>-210.7</v>
      </c>
      <c r="E7" s="52">
        <f>+D7/D$6</f>
        <v>-0.5117804226378431</v>
      </c>
      <c r="F7" s="41">
        <f>+D7-B7</f>
        <v>-15.399999999999977</v>
      </c>
      <c r="G7" s="39">
        <f>+F7/B7</f>
        <v>0.07885304659498196</v>
      </c>
    </row>
    <row r="8" spans="1:7" ht="12.75">
      <c r="A8" s="65" t="s">
        <v>7</v>
      </c>
      <c r="B8" s="41">
        <v>-89.14</v>
      </c>
      <c r="C8" s="52">
        <f>+B8/B$6</f>
        <v>-0.22992004126902243</v>
      </c>
      <c r="D8" s="41">
        <v>-96.64</v>
      </c>
      <c r="E8" s="52">
        <f>+D8/D$6</f>
        <v>-0.2347340296332281</v>
      </c>
      <c r="F8" s="41">
        <f>+D8-B8</f>
        <v>-7.5</v>
      </c>
      <c r="G8" s="39">
        <f>+F8/B8</f>
        <v>0.08413731209333633</v>
      </c>
    </row>
    <row r="9" spans="1:7" ht="12.75">
      <c r="A9" s="65" t="s">
        <v>10</v>
      </c>
      <c r="B9" s="57">
        <v>3.29</v>
      </c>
      <c r="C9" s="37">
        <f>+B9/B$6</f>
        <v>0.008485942739231365</v>
      </c>
      <c r="D9" s="55">
        <v>10.35</v>
      </c>
      <c r="E9" s="37">
        <f>+D9/D$6</f>
        <v>0.025139664804469275</v>
      </c>
      <c r="F9" s="41">
        <f>+D9-B9</f>
        <v>7.06</v>
      </c>
      <c r="G9" s="39">
        <f>+F9/B9</f>
        <v>2.1458966565349544</v>
      </c>
    </row>
    <row r="10" spans="1:7" ht="12.75">
      <c r="A10" s="66" t="s">
        <v>27</v>
      </c>
      <c r="B10" s="59">
        <f>SUM(B6:B9)</f>
        <v>106.54999999999998</v>
      </c>
      <c r="C10" s="44">
        <f>+B10/B$6</f>
        <v>0.2748258963115811</v>
      </c>
      <c r="D10" s="56">
        <f>SUM(D6:D9)</f>
        <v>114.71</v>
      </c>
      <c r="E10" s="44">
        <f>+D10/D$6</f>
        <v>0.2786252125333981</v>
      </c>
      <c r="F10" s="45">
        <f>+D10-B10</f>
        <v>8.16000000000001</v>
      </c>
      <c r="G10" s="46">
        <f>+F10/B10</f>
        <v>0.07658376349131875</v>
      </c>
    </row>
    <row r="11" spans="1:7" ht="12.75">
      <c r="A11" s="69"/>
      <c r="B11" s="18"/>
      <c r="C11" s="18"/>
      <c r="D11" s="18"/>
      <c r="E11" s="18"/>
      <c r="F11" s="18"/>
      <c r="G11" s="18"/>
    </row>
    <row r="12" spans="1:7" ht="12.75">
      <c r="A12" s="63" t="s">
        <v>38</v>
      </c>
      <c r="B12" s="14" t="str">
        <f>+B5</f>
        <v>31/09/2006</v>
      </c>
      <c r="C12" s="22" t="s">
        <v>24</v>
      </c>
      <c r="D12" s="14" t="str">
        <f>+D5</f>
        <v>31/09/2007</v>
      </c>
      <c r="E12" s="22" t="s">
        <v>24</v>
      </c>
      <c r="F12" s="22" t="s">
        <v>19</v>
      </c>
      <c r="G12" s="15" t="s">
        <v>20</v>
      </c>
    </row>
    <row r="13" spans="1:7" ht="12.75">
      <c r="A13" s="65" t="s">
        <v>39</v>
      </c>
      <c r="B13" s="18">
        <v>1193.2</v>
      </c>
      <c r="C13" s="37">
        <f>+B13/B$17</f>
        <v>0.36917174592370283</v>
      </c>
      <c r="D13" s="18">
        <v>1253.3</v>
      </c>
      <c r="E13" s="37">
        <f>+D13/D$17</f>
        <v>0.37817205274433485</v>
      </c>
      <c r="F13" s="41">
        <f>+D13-B13</f>
        <v>60.09999999999991</v>
      </c>
      <c r="G13" s="39">
        <f>+F13/B13</f>
        <v>0.050368756285618425</v>
      </c>
    </row>
    <row r="14" spans="1:7" ht="12.75">
      <c r="A14" s="65" t="s">
        <v>40</v>
      </c>
      <c r="B14" s="18">
        <v>1054.1</v>
      </c>
      <c r="C14" s="37">
        <f aca="true" t="shared" si="0" ref="C14:E17">+B14/B$17</f>
        <v>0.3261347111784907</v>
      </c>
      <c r="D14" s="18">
        <v>1039.1</v>
      </c>
      <c r="E14" s="37">
        <f t="shared" si="0"/>
        <v>0.31353912072659246</v>
      </c>
      <c r="F14" s="41">
        <f aca="true" t="shared" si="1" ref="F14:F24">+D14-B14</f>
        <v>-15</v>
      </c>
      <c r="G14" s="39">
        <f aca="true" t="shared" si="2" ref="G14:G24">+F14/B14</f>
        <v>-0.014230148942225596</v>
      </c>
    </row>
    <row r="15" spans="1:7" ht="12.75">
      <c r="A15" s="65" t="s">
        <v>41</v>
      </c>
      <c r="B15" s="18">
        <v>709.8</v>
      </c>
      <c r="C15" s="37">
        <f t="shared" si="0"/>
        <v>0.21960954178397943</v>
      </c>
      <c r="D15" s="18">
        <v>720.2</v>
      </c>
      <c r="E15" s="37">
        <f t="shared" si="0"/>
        <v>0.21731390120998165</v>
      </c>
      <c r="F15" s="41">
        <f t="shared" si="1"/>
        <v>10.400000000000091</v>
      </c>
      <c r="G15" s="39">
        <f t="shared" si="2"/>
        <v>0.01465201465201478</v>
      </c>
    </row>
    <row r="16" spans="1:7" ht="12.75">
      <c r="A16" s="65" t="s">
        <v>42</v>
      </c>
      <c r="B16" s="18">
        <v>275</v>
      </c>
      <c r="C16" s="37">
        <f t="shared" si="0"/>
        <v>0.08508400111382691</v>
      </c>
      <c r="D16" s="18">
        <v>301.5</v>
      </c>
      <c r="E16" s="37">
        <f t="shared" si="0"/>
        <v>0.09097492531909117</v>
      </c>
      <c r="F16" s="41">
        <f t="shared" si="1"/>
        <v>26.5</v>
      </c>
      <c r="G16" s="39">
        <f t="shared" si="2"/>
        <v>0.09636363636363636</v>
      </c>
    </row>
    <row r="17" spans="1:7" s="47" customFormat="1" ht="12.75">
      <c r="A17" s="64" t="s">
        <v>43</v>
      </c>
      <c r="B17" s="48">
        <f>SUM(B13:B16)</f>
        <v>3232.1000000000004</v>
      </c>
      <c r="C17" s="49">
        <f t="shared" si="0"/>
        <v>1</v>
      </c>
      <c r="D17" s="48">
        <f>SUM(D13:D16)</f>
        <v>3314.0999999999995</v>
      </c>
      <c r="E17" s="49">
        <f t="shared" si="0"/>
        <v>1</v>
      </c>
      <c r="F17" s="50">
        <f t="shared" si="1"/>
        <v>81.99999999999909</v>
      </c>
      <c r="G17" s="51">
        <f t="shared" si="2"/>
        <v>0.02537050215030447</v>
      </c>
    </row>
    <row r="18" spans="1:7" ht="12.75">
      <c r="A18" s="65" t="s">
        <v>44</v>
      </c>
      <c r="B18" s="18">
        <v>1112.2</v>
      </c>
      <c r="C18" s="37">
        <f>+B18/B$24</f>
        <v>0.3441106401410847</v>
      </c>
      <c r="D18" s="18">
        <v>1169.1</v>
      </c>
      <c r="E18" s="37">
        <f>+D18/D$24</f>
        <v>0.35276545668507286</v>
      </c>
      <c r="F18" s="41">
        <f t="shared" si="1"/>
        <v>56.899999999999864</v>
      </c>
      <c r="G18" s="39">
        <f t="shared" si="2"/>
        <v>0.051159863333932624</v>
      </c>
    </row>
    <row r="19" spans="1:7" ht="12.75">
      <c r="A19" s="65" t="s">
        <v>45</v>
      </c>
      <c r="B19" s="18">
        <v>441.8</v>
      </c>
      <c r="C19" s="37">
        <f aca="true" t="shared" si="3" ref="C19:E24">+B19/B$24</f>
        <v>0.13669131524395903</v>
      </c>
      <c r="D19" s="18">
        <v>445.6</v>
      </c>
      <c r="E19" s="37">
        <f t="shared" si="3"/>
        <v>0.13445581002383755</v>
      </c>
      <c r="F19" s="41">
        <f t="shared" si="1"/>
        <v>3.8000000000000114</v>
      </c>
      <c r="G19" s="39">
        <f t="shared" si="2"/>
        <v>0.00860117700316888</v>
      </c>
    </row>
    <row r="20" spans="1:7" ht="12.75">
      <c r="A20" s="65" t="s">
        <v>46</v>
      </c>
      <c r="B20" s="18">
        <v>189.9</v>
      </c>
      <c r="C20" s="37">
        <f t="shared" si="3"/>
        <v>0.05875437022369357</v>
      </c>
      <c r="D20" s="18">
        <v>190.8</v>
      </c>
      <c r="E20" s="37">
        <f t="shared" si="3"/>
        <v>0.0575721915452159</v>
      </c>
      <c r="F20" s="41">
        <f t="shared" si="1"/>
        <v>0.9000000000000057</v>
      </c>
      <c r="G20" s="39">
        <f t="shared" si="2"/>
        <v>0.004739336492891025</v>
      </c>
    </row>
    <row r="21" spans="1:7" ht="12.75">
      <c r="A21" s="65" t="s">
        <v>47</v>
      </c>
      <c r="B21" s="18">
        <v>251.7</v>
      </c>
      <c r="C21" s="37">
        <f t="shared" si="3"/>
        <v>0.07787506574672812</v>
      </c>
      <c r="D21" s="18">
        <v>261</v>
      </c>
      <c r="E21" s="37">
        <f t="shared" si="3"/>
        <v>0.07875441296279533</v>
      </c>
      <c r="F21" s="41">
        <f t="shared" si="1"/>
        <v>9.300000000000011</v>
      </c>
      <c r="G21" s="39">
        <f t="shared" si="2"/>
        <v>0.036948748510131156</v>
      </c>
    </row>
    <row r="22" spans="1:7" ht="12.75">
      <c r="A22" s="65" t="s">
        <v>48</v>
      </c>
      <c r="B22" s="18">
        <v>645.5</v>
      </c>
      <c r="C22" s="37">
        <f t="shared" si="3"/>
        <v>0.19971535534172827</v>
      </c>
      <c r="D22" s="18">
        <v>644</v>
      </c>
      <c r="E22" s="37">
        <f t="shared" si="3"/>
        <v>0.1943212335173954</v>
      </c>
      <c r="F22" s="41">
        <f t="shared" si="1"/>
        <v>-1.5</v>
      </c>
      <c r="G22" s="39">
        <f t="shared" si="2"/>
        <v>-0.0023237800154918666</v>
      </c>
    </row>
    <row r="23" spans="1:7" ht="12.75">
      <c r="A23" s="65" t="s">
        <v>49</v>
      </c>
      <c r="B23" s="18">
        <v>591</v>
      </c>
      <c r="C23" s="37">
        <f t="shared" si="3"/>
        <v>0.18285325330280622</v>
      </c>
      <c r="D23" s="18">
        <v>603.6</v>
      </c>
      <c r="E23" s="37">
        <f t="shared" si="3"/>
        <v>0.182130895265683</v>
      </c>
      <c r="F23" s="41">
        <f t="shared" si="1"/>
        <v>12.600000000000023</v>
      </c>
      <c r="G23" s="39">
        <f t="shared" si="2"/>
        <v>0.021319796954314758</v>
      </c>
    </row>
    <row r="24" spans="1:7" s="47" customFormat="1" ht="12.75">
      <c r="A24" s="66" t="s">
        <v>50</v>
      </c>
      <c r="B24" s="43">
        <f>SUM(B18:B23)</f>
        <v>3232.1000000000004</v>
      </c>
      <c r="C24" s="44">
        <f t="shared" si="3"/>
        <v>1</v>
      </c>
      <c r="D24" s="56">
        <f>SUM(D18:D23)</f>
        <v>3314.1</v>
      </c>
      <c r="E24" s="44">
        <f t="shared" si="3"/>
        <v>1</v>
      </c>
      <c r="F24" s="45">
        <f t="shared" si="1"/>
        <v>81.99999999999955</v>
      </c>
      <c r="G24" s="46">
        <f t="shared" si="2"/>
        <v>0.025370502150304612</v>
      </c>
    </row>
    <row r="25" ht="12.75">
      <c r="A25" s="67"/>
    </row>
    <row r="26" spans="1:5" ht="12.75">
      <c r="A26" s="63" t="s">
        <v>29</v>
      </c>
      <c r="B26" s="14" t="str">
        <f>+B12</f>
        <v>31/09/2006</v>
      </c>
      <c r="C26" s="14" t="str">
        <f>+D12</f>
        <v>31/09/2007</v>
      </c>
      <c r="D26" s="22" t="s">
        <v>19</v>
      </c>
      <c r="E26" s="15" t="s">
        <v>20</v>
      </c>
    </row>
    <row r="27" spans="1:5" ht="12.75">
      <c r="A27" s="17" t="s">
        <v>30</v>
      </c>
      <c r="B27" s="55">
        <f>+B10</f>
        <v>106.54999999999998</v>
      </c>
      <c r="C27" s="55">
        <f>+D10</f>
        <v>114.71</v>
      </c>
      <c r="D27" s="41">
        <f>+C27-B27</f>
        <v>8.16000000000001</v>
      </c>
      <c r="E27" s="39">
        <f>+D27/B27</f>
        <v>0.07658376349131875</v>
      </c>
    </row>
    <row r="28" spans="1:5" ht="12.75">
      <c r="A28" s="17" t="s">
        <v>31</v>
      </c>
      <c r="B28" s="18">
        <f>+Idrico!B20</f>
        <v>289.7</v>
      </c>
      <c r="C28" s="18">
        <f>+Idrico!C20</f>
        <v>299.2</v>
      </c>
      <c r="D28" s="41">
        <f>+C28-B28</f>
        <v>9.5</v>
      </c>
      <c r="E28" s="39">
        <f>+D28/B28</f>
        <v>0.032792544011045914</v>
      </c>
    </row>
    <row r="29" spans="1:5" ht="12.75">
      <c r="A29" s="20" t="s">
        <v>32</v>
      </c>
      <c r="B29" s="38">
        <f>+B27/B28</f>
        <v>0.3677942699344149</v>
      </c>
      <c r="C29" s="38">
        <f>+C27/C28</f>
        <v>0.38338903743315506</v>
      </c>
      <c r="D29" s="53" t="s">
        <v>89</v>
      </c>
      <c r="E29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D24" sqref="D24"/>
    </sheetView>
  </sheetViews>
  <sheetFormatPr defaultColWidth="9.140625" defaultRowHeight="12.75"/>
  <cols>
    <col min="1" max="1" width="33.00390625" style="0" customWidth="1"/>
    <col min="2" max="4" width="10.14062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63" t="s">
        <v>28</v>
      </c>
      <c r="B5" s="14" t="str">
        <f>+Ambiente!B5</f>
        <v>31/09/2006</v>
      </c>
      <c r="C5" s="14" t="s">
        <v>24</v>
      </c>
      <c r="D5" s="14" t="str">
        <f>+Ambiente!D5</f>
        <v>31/09/2007</v>
      </c>
      <c r="E5" s="22" t="s">
        <v>24</v>
      </c>
      <c r="F5" s="22" t="s">
        <v>19</v>
      </c>
      <c r="G5" s="16" t="s">
        <v>20</v>
      </c>
    </row>
    <row r="6" spans="1:7" ht="12.75">
      <c r="A6" s="64" t="s">
        <v>25</v>
      </c>
      <c r="B6" s="70">
        <v>116.645</v>
      </c>
      <c r="C6" s="49">
        <f>+B6/B$6</f>
        <v>1</v>
      </c>
      <c r="D6" s="48">
        <v>112.55</v>
      </c>
      <c r="E6" s="49">
        <f>+D6/D$6</f>
        <v>1</v>
      </c>
      <c r="F6" s="50">
        <f>+D6-B6</f>
        <v>-4.094999999999999</v>
      </c>
      <c r="G6" s="51">
        <f>+F6/B6</f>
        <v>-0.035106519782245264</v>
      </c>
    </row>
    <row r="7" spans="1:7" ht="12.75">
      <c r="A7" s="65" t="s">
        <v>26</v>
      </c>
      <c r="B7" s="41">
        <v>-94.5</v>
      </c>
      <c r="C7" s="52">
        <f>+B7/B$6</f>
        <v>-0.8101504565133525</v>
      </c>
      <c r="D7" s="41">
        <v>-92.465</v>
      </c>
      <c r="E7" s="52">
        <f>+D7/D$6</f>
        <v>-0.821545979564638</v>
      </c>
      <c r="F7" s="41">
        <f>+D7-B7</f>
        <v>2.0349999999999966</v>
      </c>
      <c r="G7" s="39">
        <f>+F7/B7</f>
        <v>-0.0215343915343915</v>
      </c>
    </row>
    <row r="8" spans="1:7" ht="12.75">
      <c r="A8" s="65" t="s">
        <v>7</v>
      </c>
      <c r="B8" s="41">
        <v>-18.27</v>
      </c>
      <c r="C8" s="52">
        <f>+B8/B$6</f>
        <v>-0.15662908825924815</v>
      </c>
      <c r="D8" s="41">
        <v>-16.6</v>
      </c>
      <c r="E8" s="52">
        <f>+D8/D$6</f>
        <v>-0.14749000444247004</v>
      </c>
      <c r="F8" s="41">
        <f>+D8-B8</f>
        <v>1.6699999999999982</v>
      </c>
      <c r="G8" s="39">
        <v>-0.093</v>
      </c>
    </row>
    <row r="9" spans="1:7" ht="12.75">
      <c r="A9" s="65" t="s">
        <v>10</v>
      </c>
      <c r="B9" s="57">
        <v>13.4</v>
      </c>
      <c r="C9" s="37">
        <f>+B9/B$6</f>
        <v>0.114878477431523</v>
      </c>
      <c r="D9" s="55">
        <v>14.93</v>
      </c>
      <c r="E9" s="37">
        <f>+D9/D$6</f>
        <v>0.13265215459795646</v>
      </c>
      <c r="F9" s="41">
        <f>+D9-B9</f>
        <v>1.5299999999999994</v>
      </c>
      <c r="G9" s="39">
        <f>+F9/B9</f>
        <v>0.11417910447761188</v>
      </c>
    </row>
    <row r="10" spans="1:7" ht="12.75">
      <c r="A10" s="66" t="s">
        <v>27</v>
      </c>
      <c r="B10" s="59">
        <f>SUM(B6:B9)</f>
        <v>17.275</v>
      </c>
      <c r="C10" s="44">
        <f>+B10/B$6</f>
        <v>0.14809893265892238</v>
      </c>
      <c r="D10" s="56">
        <f>SUM(D6:D9)</f>
        <v>18.414999999999992</v>
      </c>
      <c r="E10" s="44">
        <f>+D10/D$6</f>
        <v>0.16361617059084846</v>
      </c>
      <c r="F10" s="45">
        <f>+D10-B10</f>
        <v>1.1399999999999935</v>
      </c>
      <c r="G10" s="46">
        <v>0.061</v>
      </c>
    </row>
    <row r="11" spans="1:7" ht="12.75">
      <c r="A11" s="69"/>
      <c r="B11" s="18"/>
      <c r="C11" s="18"/>
      <c r="D11" s="18"/>
      <c r="E11" s="18"/>
      <c r="F11" s="18"/>
      <c r="G11" s="18"/>
    </row>
    <row r="12" ht="12.75">
      <c r="A12" s="67"/>
    </row>
    <row r="13" spans="1:5" ht="12.75">
      <c r="A13" s="63" t="s">
        <v>18</v>
      </c>
      <c r="B13" s="14" t="str">
        <f>+B5</f>
        <v>31/09/2006</v>
      </c>
      <c r="C13" s="14" t="str">
        <f>+D5</f>
        <v>31/09/2007</v>
      </c>
      <c r="D13" s="22" t="s">
        <v>19</v>
      </c>
      <c r="E13" s="15" t="s">
        <v>20</v>
      </c>
    </row>
    <row r="14" spans="1:5" ht="12.75">
      <c r="A14" s="65" t="s">
        <v>51</v>
      </c>
      <c r="B14" s="18"/>
      <c r="C14" s="18"/>
      <c r="D14" s="18"/>
      <c r="E14" s="19"/>
    </row>
    <row r="15" spans="1:5" ht="12.75">
      <c r="A15" s="65" t="s">
        <v>52</v>
      </c>
      <c r="B15" s="18">
        <v>297.5</v>
      </c>
      <c r="C15" s="18">
        <v>235.4</v>
      </c>
      <c r="D15" s="41">
        <f>+C15-B15</f>
        <v>-62.099999999999994</v>
      </c>
      <c r="E15" s="39">
        <f>+D15/B15</f>
        <v>-0.2087394957983193</v>
      </c>
    </row>
    <row r="16" spans="1:5" ht="12.75">
      <c r="A16" s="65" t="s">
        <v>53</v>
      </c>
      <c r="B16" s="18"/>
      <c r="C16" s="18"/>
      <c r="D16" s="41"/>
      <c r="E16" s="19"/>
    </row>
    <row r="17" spans="1:5" ht="12.75">
      <c r="A17" s="65" t="s">
        <v>54</v>
      </c>
      <c r="B17" s="18">
        <v>298.5</v>
      </c>
      <c r="C17" s="18">
        <v>311.4</v>
      </c>
      <c r="D17" s="41">
        <f>+C17-B17</f>
        <v>12.899999999999977</v>
      </c>
      <c r="E17" s="39">
        <f>+D17/B17</f>
        <v>0.04321608040200997</v>
      </c>
    </row>
    <row r="18" spans="1:5" ht="12.75">
      <c r="A18" s="68" t="s">
        <v>55</v>
      </c>
      <c r="B18" s="21">
        <v>57</v>
      </c>
      <c r="C18" s="21">
        <v>60</v>
      </c>
      <c r="D18" s="42">
        <f>+C18-B18</f>
        <v>3</v>
      </c>
      <c r="E18" s="40">
        <f>+D18/B18</f>
        <v>0.05263157894736842</v>
      </c>
    </row>
    <row r="19" ht="12.75">
      <c r="A19" s="67"/>
    </row>
    <row r="20" spans="1:5" ht="12.75">
      <c r="A20" s="63" t="s">
        <v>29</v>
      </c>
      <c r="B20" s="14" t="str">
        <f>+B5</f>
        <v>31/09/2006</v>
      </c>
      <c r="C20" s="14" t="str">
        <f>+C13</f>
        <v>31/09/2007</v>
      </c>
      <c r="D20" s="22" t="s">
        <v>19</v>
      </c>
      <c r="E20" s="15" t="s">
        <v>20</v>
      </c>
    </row>
    <row r="21" spans="1:5" ht="12.75">
      <c r="A21" s="17" t="s">
        <v>30</v>
      </c>
      <c r="B21" s="55">
        <f>+B10</f>
        <v>17.275</v>
      </c>
      <c r="C21" s="55">
        <f>+D10</f>
        <v>18.414999999999992</v>
      </c>
      <c r="D21" s="41">
        <f>+C21-B21</f>
        <v>1.1399999999999935</v>
      </c>
      <c r="E21" s="39">
        <f>+D21/B21</f>
        <v>0.06599131693198226</v>
      </c>
    </row>
    <row r="22" spans="1:5" ht="12.75">
      <c r="A22" s="17" t="s">
        <v>31</v>
      </c>
      <c r="B22" s="18">
        <f>+Ambiente!B28</f>
        <v>289.7</v>
      </c>
      <c r="C22" s="18">
        <f>+Ambiente!C28</f>
        <v>299.2</v>
      </c>
      <c r="D22" s="41">
        <f>+C22-B22</f>
        <v>9.5</v>
      </c>
      <c r="E22" s="39">
        <f>+D22/B22</f>
        <v>0.032792544011045914</v>
      </c>
    </row>
    <row r="23" spans="1:5" ht="12.75">
      <c r="A23" s="20" t="s">
        <v>32</v>
      </c>
      <c r="B23" s="38">
        <f>+B21/B22</f>
        <v>0.05963065239903348</v>
      </c>
      <c r="C23" s="38">
        <f>+C21/C22</f>
        <v>0.061547459893048106</v>
      </c>
      <c r="D23" s="53" t="s">
        <v>90</v>
      </c>
      <c r="E23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2008-08-11T08:41:52Z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